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915" windowHeight="11640" activeTab="1"/>
  </bookViews>
  <sheets>
    <sheet name="2019 год" sheetId="1" r:id="rId1"/>
    <sheet name="2020 год" sheetId="2" r:id="rId2"/>
  </sheets>
  <definedNames>
    <definedName name="_xlnm.Print_Area" localSheetId="0">'2019 год'!$A$1:$AP$27</definedName>
    <definedName name="_xlnm.Print_Area" localSheetId="1">'2020 год'!$A$1:$AP$27</definedName>
  </definedNames>
  <calcPr calcId="144525"/>
</workbook>
</file>

<file path=xl/calcChain.xml><?xml version="1.0" encoding="utf-8"?>
<calcChain xmlns="http://schemas.openxmlformats.org/spreadsheetml/2006/main">
  <c r="Y5" i="2" l="1"/>
  <c r="AE5" i="2"/>
  <c r="AK5" i="2"/>
  <c r="Y6" i="2"/>
  <c r="AE6" i="2"/>
  <c r="AK6" i="2"/>
  <c r="AK7" i="2"/>
  <c r="Y8" i="2"/>
  <c r="AE8" i="2"/>
  <c r="AR8" i="2"/>
  <c r="S9" i="2"/>
  <c r="AK9" i="2"/>
  <c r="AK10" i="2"/>
  <c r="AK11" i="2"/>
  <c r="AK12" i="2"/>
  <c r="AK13" i="2"/>
  <c r="AE14" i="2"/>
  <c r="AK14" i="2"/>
  <c r="AE15" i="2"/>
  <c r="AK15" i="2"/>
  <c r="AE16" i="2"/>
  <c r="AK16" i="2"/>
  <c r="Y17" i="2"/>
  <c r="AE17" i="2"/>
  <c r="AK21" i="2"/>
  <c r="AK22" i="2"/>
  <c r="Y23" i="2"/>
  <c r="AE23" i="2"/>
  <c r="AK23" i="2"/>
  <c r="Y24" i="2"/>
  <c r="AE24" i="2"/>
  <c r="AK24" i="2"/>
  <c r="A30" i="2"/>
  <c r="A26" i="2"/>
  <c r="A31" i="2"/>
  <c r="A32" i="2"/>
  <c r="A33" i="2"/>
  <c r="AE5" i="1"/>
  <c r="AE6" i="1"/>
  <c r="AE8" i="1"/>
  <c r="AE17" i="1"/>
  <c r="AE14" i="1"/>
  <c r="AE15" i="1"/>
  <c r="AE16" i="1"/>
  <c r="AE23" i="1"/>
  <c r="AE24" i="1"/>
  <c r="Y5" i="1"/>
  <c r="Y6" i="1"/>
  <c r="Y8" i="1"/>
  <c r="Y17" i="1"/>
  <c r="Y23" i="1"/>
  <c r="Y24" i="1"/>
  <c r="AK5" i="1"/>
  <c r="AK6" i="1"/>
  <c r="AK24" i="1"/>
  <c r="A30" i="1"/>
  <c r="A26" i="1"/>
  <c r="AK7" i="1"/>
  <c r="AK21" i="1"/>
  <c r="AK22" i="1"/>
  <c r="AK14" i="1"/>
  <c r="S9" i="1"/>
  <c r="AK9" i="1"/>
  <c r="AK15" i="1"/>
  <c r="AK16" i="1"/>
  <c r="AK23" i="1"/>
  <c r="AR8" i="1"/>
  <c r="A33" i="1"/>
  <c r="A32" i="1"/>
  <c r="A31" i="1"/>
  <c r="AK13" i="1"/>
  <c r="AK10" i="1"/>
  <c r="AK11" i="1"/>
  <c r="AK12" i="1"/>
</calcChain>
</file>

<file path=xl/comments1.xml><?xml version="1.0" encoding="utf-8"?>
<comments xmlns="http://schemas.openxmlformats.org/spreadsheetml/2006/main">
  <authors>
    <author>Редакция ЮСИАС</author>
  </authors>
  <commentList>
    <comment ref="AK5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При УСН выручка от реализации может не совпадать со значением при общей системе налогообложения. В этом случае значение в ячейку введите вручную.</t>
        </r>
      </text>
    </comment>
    <comment ref="AK6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При УСН внереализационные доходы могут не совпадать со значением при общей системе налогообложения. В этом случае значение в ячейку введите вручную.</t>
        </r>
      </text>
    </comment>
    <comment ref="Y8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Если значение в данной ячейке превышает 1 337 415 руб., то организация не имеет права на применение УСН без уплаты НДС.</t>
        </r>
      </text>
    </comment>
    <comment ref="AE8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Если значение в данной ячейке превышает 1 949 208  руб., то УСН применяться не может.</t>
        </r>
      </text>
    </comment>
    <comment ref="Y17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при УСН без НДС - 5%.</t>
        </r>
      </text>
    </comment>
    <comment ref="AE17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при УСН с НДС - 3%.</t>
        </r>
      </text>
    </comment>
    <comment ref="AK22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на прибыль - 18%. При необходимости значение в ячейку введите вручную.</t>
        </r>
      </text>
    </comment>
  </commentList>
</comments>
</file>

<file path=xl/comments2.xml><?xml version="1.0" encoding="utf-8"?>
<comments xmlns="http://schemas.openxmlformats.org/spreadsheetml/2006/main">
  <authors>
    <author>Редакция ЮСИАС</author>
  </authors>
  <commentList>
    <comment ref="AK5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При УСН выручка от реализации может не совпадать со значением при общей системе налогообложения. В этом случае значение в ячейку введите вручную.</t>
        </r>
      </text>
    </comment>
    <comment ref="AK6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При УСН внереализационные доходы могут не совпадать со значением при общей системе налогообложения. В этом случае значение в ячейку введите вручную.</t>
        </r>
      </text>
    </comment>
    <comment ref="Y8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Если значение в данной ячейке превышает 1 404 286 руб., то организация не имеет права на применение УСН без уплаты НДС.</t>
        </r>
      </text>
    </comment>
    <comment ref="AE8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Если значение в данной ячейке превышает 2 046 668  руб., то УСН применяться не может.</t>
        </r>
      </text>
    </comment>
    <comment ref="Y17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при УСН без НДС - 5%.</t>
        </r>
      </text>
    </comment>
    <comment ref="AE17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при УСН с НДС - 3%.</t>
        </r>
      </text>
    </comment>
    <comment ref="AK22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Ставка налога на прибыль - 18%. При необходимости значение в ячейку введите вручную.</t>
        </r>
      </text>
    </comment>
  </commentList>
</comments>
</file>

<file path=xl/sharedStrings.xml><?xml version="1.0" encoding="utf-8"?>
<sst xmlns="http://schemas.openxmlformats.org/spreadsheetml/2006/main" count="164" uniqueCount="52">
  <si>
    <t>№ п/п</t>
  </si>
  <si>
    <t>Показатели</t>
  </si>
  <si>
    <t>Системы налогообложения</t>
  </si>
  <si>
    <t>УСН с НДС</t>
  </si>
  <si>
    <t>УСН без НДС</t>
  </si>
  <si>
    <t>НДС исчисленный</t>
  </si>
  <si>
    <t>НДС к вычету</t>
  </si>
  <si>
    <t>ОСН</t>
  </si>
  <si>
    <t>Данные для расчета</t>
  </si>
  <si>
    <t>Налог на прибыль</t>
  </si>
  <si>
    <t>Удельный вес всех налогов в выручке</t>
  </si>
  <si>
    <t>Валовая выручка</t>
  </si>
  <si>
    <t>х</t>
  </si>
  <si>
    <t>НДС к уплате (возврату)</t>
  </si>
  <si>
    <t>1</t>
  </si>
  <si>
    <t>Выручка от реализации товаров (работ, услуг), имущественных прав</t>
  </si>
  <si>
    <t>Внереализационные доходы</t>
  </si>
  <si>
    <t>2</t>
  </si>
  <si>
    <t>3</t>
  </si>
  <si>
    <t>Внереализационные расходы</t>
  </si>
  <si>
    <t>4</t>
  </si>
  <si>
    <t>5</t>
  </si>
  <si>
    <t>6</t>
  </si>
  <si>
    <t>Затраты по производству и реализации товаров (работ, услуг), имущественных прав:</t>
  </si>
  <si>
    <t>5.1</t>
  </si>
  <si>
    <t>5.2</t>
  </si>
  <si>
    <t>5.3</t>
  </si>
  <si>
    <t>5.4</t>
  </si>
  <si>
    <t>сырье и материалы</t>
  </si>
  <si>
    <t>прочие затраты</t>
  </si>
  <si>
    <t>7</t>
  </si>
  <si>
    <t>8</t>
  </si>
  <si>
    <t>Налог при УСН</t>
  </si>
  <si>
    <t>9</t>
  </si>
  <si>
    <t>10</t>
  </si>
  <si>
    <t>11</t>
  </si>
  <si>
    <t>12</t>
  </si>
  <si>
    <t>13</t>
  </si>
  <si>
    <t>Налог на недвижимость</t>
  </si>
  <si>
    <t>Экологический налог</t>
  </si>
  <si>
    <t>Земельный налог (арендная плата за землю)</t>
  </si>
  <si>
    <t>14</t>
  </si>
  <si>
    <t>Прибыль (убыток)</t>
  </si>
  <si>
    <t>Итого налогов и других платежей</t>
  </si>
  <si>
    <t>упрощенную систему налогообложения без НДС.</t>
  </si>
  <si>
    <t>упрощенную систему налогообложения с НДС.</t>
  </si>
  <si>
    <t>общую систему налогообложения.</t>
  </si>
  <si>
    <t>Выбор системы налогообложения исходя из налоговой нагрузки</t>
  </si>
  <si>
    <t>зарплата и отчисления в фонды
(ФСЗН и БГС)</t>
  </si>
  <si>
    <t>15</t>
  </si>
  <si>
    <t>16</t>
  </si>
  <si>
    <t>аренда и коммунальные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</si>
</sst>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0"/>
      <name val="Times New Roman"/>
      <charset val="204"/>
    </font>
    <font>
      <sz val="8"/>
      <name val="Times New Roman"/>
      <charset val="204"/>
    </font>
    <font>
      <sz val="8"/>
      <color indexed="81"/>
      <name val="Tahoma"/>
      <charset val="204"/>
    </font>
    <font>
      <b/>
      <sz val="8"/>
      <color indexed="81"/>
      <name val="Tahoma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10" fontId="6" fillId="2" borderId="0" xfId="0" applyNumberFormat="1" applyFont="1" applyFill="1" applyAlignment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protection hidden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3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6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43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1" xfId="0" applyNumberFormat="1" applyFont="1" applyBorder="1" applyAlignment="1" applyProtection="1">
      <alignment horizontal="center" vertical="center" shrinkToFit="1"/>
      <protection locked="0"/>
    </xf>
    <xf numFmtId="10" fontId="6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10" fontId="6" fillId="2" borderId="0" xfId="0" applyNumberFormat="1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EH154"/>
  <sheetViews>
    <sheetView showGridLines="0" workbookViewId="0">
      <selection activeCell="AQ1" sqref="AQ1"/>
    </sheetView>
  </sheetViews>
  <sheetFormatPr defaultColWidth="3" defaultRowHeight="15" x14ac:dyDescent="0.25"/>
  <cols>
    <col min="1" max="18" width="3" style="2" customWidth="1"/>
    <col min="19" max="42" width="2.5" style="2" customWidth="1"/>
    <col min="43" max="138" width="3" style="1" customWidth="1"/>
    <col min="139" max="16384" width="3" style="2"/>
  </cols>
  <sheetData>
    <row r="1" spans="1:138" ht="22.5" customHeight="1" x14ac:dyDescent="0.25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138" ht="6.75" customHeight="1" x14ac:dyDescent="0.25"/>
    <row r="3" spans="1:138" ht="15" customHeight="1" x14ac:dyDescent="0.25">
      <c r="A3" s="14" t="s">
        <v>0</v>
      </c>
      <c r="B3" s="14"/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 t="s">
        <v>8</v>
      </c>
      <c r="T3" s="14"/>
      <c r="U3" s="14"/>
      <c r="V3" s="14"/>
      <c r="W3" s="14"/>
      <c r="X3" s="14"/>
      <c r="Y3" s="14" t="s">
        <v>2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138" ht="30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4</v>
      </c>
      <c r="Z4" s="14"/>
      <c r="AA4" s="14"/>
      <c r="AB4" s="14"/>
      <c r="AC4" s="14"/>
      <c r="AD4" s="14"/>
      <c r="AE4" s="14" t="s">
        <v>3</v>
      </c>
      <c r="AF4" s="14"/>
      <c r="AG4" s="14"/>
      <c r="AH4" s="14"/>
      <c r="AI4" s="14"/>
      <c r="AJ4" s="14"/>
      <c r="AK4" s="14" t="s">
        <v>7</v>
      </c>
      <c r="AL4" s="14"/>
      <c r="AM4" s="14"/>
      <c r="AN4" s="14"/>
      <c r="AO4" s="14"/>
      <c r="AP4" s="14"/>
    </row>
    <row r="5" spans="1:138" ht="30" customHeight="1" x14ac:dyDescent="0.25">
      <c r="A5" s="8" t="s">
        <v>14</v>
      </c>
      <c r="B5" s="8"/>
      <c r="C5" s="12" t="s">
        <v>15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0"/>
      <c r="T5" s="10"/>
      <c r="U5" s="10"/>
      <c r="V5" s="10"/>
      <c r="W5" s="10"/>
      <c r="X5" s="10"/>
      <c r="Y5" s="13">
        <f>S5</f>
        <v>0</v>
      </c>
      <c r="Z5" s="13"/>
      <c r="AA5" s="13"/>
      <c r="AB5" s="13"/>
      <c r="AC5" s="13"/>
      <c r="AD5" s="13"/>
      <c r="AE5" s="13">
        <f>S5</f>
        <v>0</v>
      </c>
      <c r="AF5" s="13"/>
      <c r="AG5" s="13"/>
      <c r="AH5" s="13"/>
      <c r="AI5" s="13"/>
      <c r="AJ5" s="13"/>
      <c r="AK5" s="13">
        <f>S5</f>
        <v>0</v>
      </c>
      <c r="AL5" s="13"/>
      <c r="AM5" s="13"/>
      <c r="AN5" s="13"/>
      <c r="AO5" s="13"/>
      <c r="AP5" s="13"/>
    </row>
    <row r="6" spans="1:138" ht="18.75" customHeight="1" x14ac:dyDescent="0.25">
      <c r="A6" s="8" t="s">
        <v>17</v>
      </c>
      <c r="B6" s="8"/>
      <c r="C6" s="12" t="s">
        <v>16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0"/>
      <c r="T6" s="10"/>
      <c r="U6" s="10"/>
      <c r="V6" s="10"/>
      <c r="W6" s="10"/>
      <c r="X6" s="10"/>
      <c r="Y6" s="13">
        <f>S6</f>
        <v>0</v>
      </c>
      <c r="Z6" s="13"/>
      <c r="AA6" s="13"/>
      <c r="AB6" s="13"/>
      <c r="AC6" s="13"/>
      <c r="AD6" s="13"/>
      <c r="AE6" s="13">
        <f>S6</f>
        <v>0</v>
      </c>
      <c r="AF6" s="13"/>
      <c r="AG6" s="13"/>
      <c r="AH6" s="13"/>
      <c r="AI6" s="13"/>
      <c r="AJ6" s="13"/>
      <c r="AK6" s="13">
        <f>S6</f>
        <v>0</v>
      </c>
      <c r="AL6" s="13"/>
      <c r="AM6" s="13"/>
      <c r="AN6" s="13"/>
      <c r="AO6" s="13"/>
      <c r="AP6" s="13"/>
    </row>
    <row r="7" spans="1:138" ht="18.75" customHeight="1" x14ac:dyDescent="0.25">
      <c r="A7" s="8" t="s">
        <v>18</v>
      </c>
      <c r="B7" s="8"/>
      <c r="C7" s="12" t="s">
        <v>19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10"/>
      <c r="U7" s="10"/>
      <c r="V7" s="10"/>
      <c r="W7" s="10"/>
      <c r="X7" s="10"/>
      <c r="Y7" s="10" t="s">
        <v>12</v>
      </c>
      <c r="Z7" s="10"/>
      <c r="AA7" s="10"/>
      <c r="AB7" s="10"/>
      <c r="AC7" s="10"/>
      <c r="AD7" s="10"/>
      <c r="AE7" s="10" t="s">
        <v>12</v>
      </c>
      <c r="AF7" s="10"/>
      <c r="AG7" s="10"/>
      <c r="AH7" s="10"/>
      <c r="AI7" s="10"/>
      <c r="AJ7" s="10"/>
      <c r="AK7" s="11">
        <f>S7</f>
        <v>0</v>
      </c>
      <c r="AL7" s="11"/>
      <c r="AM7" s="11"/>
      <c r="AN7" s="11"/>
      <c r="AO7" s="11"/>
      <c r="AP7" s="11"/>
    </row>
    <row r="8" spans="1:138" ht="18.75" customHeight="1" x14ac:dyDescent="0.25">
      <c r="A8" s="8" t="s">
        <v>20</v>
      </c>
      <c r="B8" s="8"/>
      <c r="C8" s="12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0" t="s">
        <v>12</v>
      </c>
      <c r="T8" s="10"/>
      <c r="U8" s="10"/>
      <c r="V8" s="10"/>
      <c r="W8" s="10"/>
      <c r="X8" s="10"/>
      <c r="Y8" s="11">
        <f>Y5+Y6</f>
        <v>0</v>
      </c>
      <c r="Z8" s="11"/>
      <c r="AA8" s="11"/>
      <c r="AB8" s="11"/>
      <c r="AC8" s="11"/>
      <c r="AD8" s="11"/>
      <c r="AE8" s="11">
        <f>AE5+AE6</f>
        <v>0</v>
      </c>
      <c r="AF8" s="11"/>
      <c r="AG8" s="11"/>
      <c r="AH8" s="11"/>
      <c r="AI8" s="11"/>
      <c r="AJ8" s="11"/>
      <c r="AK8" s="11" t="s">
        <v>12</v>
      </c>
      <c r="AL8" s="11"/>
      <c r="AM8" s="11"/>
      <c r="AN8" s="11"/>
      <c r="AO8" s="11"/>
      <c r="AP8" s="11"/>
      <c r="AR8" s="24" t="str">
        <f>IF(AND(Y8&gt;1337415,AE8&lt;1949208),"Внимание!  В Вашем случае применение УСН без НДС невозможно, так как размер валовой выручки организации составил более 1 337 415 белорусских рублей.",IF(AND(Y8&gt;1337415,AE8&gt;1949208),"Внимание!  В Вашем случае применение УСН невозможно, так как размер валовой выручки организации превысил 1 949 208 белорусских рублей.",""))</f>
        <v/>
      </c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138" ht="30" customHeight="1" x14ac:dyDescent="0.25">
      <c r="A9" s="8" t="s">
        <v>21</v>
      </c>
      <c r="B9" s="8"/>
      <c r="C9" s="12" t="s">
        <v>23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1">
        <f>SUM(S10:X13)</f>
        <v>0</v>
      </c>
      <c r="T9" s="11"/>
      <c r="U9" s="11"/>
      <c r="V9" s="11"/>
      <c r="W9" s="11"/>
      <c r="X9" s="11"/>
      <c r="Y9" s="10" t="s">
        <v>12</v>
      </c>
      <c r="Z9" s="10"/>
      <c r="AA9" s="10"/>
      <c r="AB9" s="10"/>
      <c r="AC9" s="10"/>
      <c r="AD9" s="10"/>
      <c r="AE9" s="10" t="s">
        <v>12</v>
      </c>
      <c r="AF9" s="10"/>
      <c r="AG9" s="10"/>
      <c r="AH9" s="10"/>
      <c r="AI9" s="10"/>
      <c r="AJ9" s="10"/>
      <c r="AK9" s="11">
        <f>S9</f>
        <v>0</v>
      </c>
      <c r="AL9" s="11"/>
      <c r="AM9" s="11"/>
      <c r="AN9" s="11"/>
      <c r="AO9" s="11"/>
      <c r="AP9" s="11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</row>
    <row r="10" spans="1:138" ht="18.75" customHeight="1" x14ac:dyDescent="0.25">
      <c r="A10" s="8" t="s">
        <v>24</v>
      </c>
      <c r="B10" s="8"/>
      <c r="C10" s="15" t="s">
        <v>28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7"/>
      <c r="U10" s="17"/>
      <c r="V10" s="17"/>
      <c r="W10" s="17"/>
      <c r="X10" s="17"/>
      <c r="Y10" s="10" t="s">
        <v>12</v>
      </c>
      <c r="Z10" s="10"/>
      <c r="AA10" s="10"/>
      <c r="AB10" s="10"/>
      <c r="AC10" s="10"/>
      <c r="AD10" s="10"/>
      <c r="AE10" s="10" t="s">
        <v>12</v>
      </c>
      <c r="AF10" s="10"/>
      <c r="AG10" s="10"/>
      <c r="AH10" s="10"/>
      <c r="AI10" s="10"/>
      <c r="AJ10" s="10"/>
      <c r="AK10" s="11">
        <f t="shared" ref="AK10:AK15" si="0">S10</f>
        <v>0</v>
      </c>
      <c r="AL10" s="11"/>
      <c r="AM10" s="11"/>
      <c r="AN10" s="11"/>
      <c r="AO10" s="11"/>
      <c r="AP10" s="11"/>
    </row>
    <row r="11" spans="1:138" ht="18.75" customHeight="1" x14ac:dyDescent="0.25">
      <c r="A11" s="8" t="s">
        <v>25</v>
      </c>
      <c r="B11" s="8"/>
      <c r="C11" s="15" t="s">
        <v>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7"/>
      <c r="U11" s="17"/>
      <c r="V11" s="17"/>
      <c r="W11" s="17"/>
      <c r="X11" s="17"/>
      <c r="Y11" s="10" t="s">
        <v>12</v>
      </c>
      <c r="Z11" s="10"/>
      <c r="AA11" s="10"/>
      <c r="AB11" s="10"/>
      <c r="AC11" s="10"/>
      <c r="AD11" s="10"/>
      <c r="AE11" s="10" t="s">
        <v>12</v>
      </c>
      <c r="AF11" s="10"/>
      <c r="AG11" s="10"/>
      <c r="AH11" s="10"/>
      <c r="AI11" s="10"/>
      <c r="AJ11" s="10"/>
      <c r="AK11" s="11">
        <f t="shared" si="0"/>
        <v>0</v>
      </c>
      <c r="AL11" s="11"/>
      <c r="AM11" s="11"/>
      <c r="AN11" s="11"/>
      <c r="AO11" s="11"/>
      <c r="AP11" s="11"/>
    </row>
    <row r="12" spans="1:138" ht="30" customHeight="1" x14ac:dyDescent="0.25">
      <c r="A12" s="8" t="s">
        <v>26</v>
      </c>
      <c r="B12" s="8"/>
      <c r="C12" s="15" t="s">
        <v>48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7"/>
      <c r="T12" s="17"/>
      <c r="U12" s="17"/>
      <c r="V12" s="17"/>
      <c r="W12" s="17"/>
      <c r="X12" s="17"/>
      <c r="Y12" s="10" t="s">
        <v>12</v>
      </c>
      <c r="Z12" s="10"/>
      <c r="AA12" s="10"/>
      <c r="AB12" s="10"/>
      <c r="AC12" s="10"/>
      <c r="AD12" s="10"/>
      <c r="AE12" s="10" t="s">
        <v>12</v>
      </c>
      <c r="AF12" s="10"/>
      <c r="AG12" s="10"/>
      <c r="AH12" s="10"/>
      <c r="AI12" s="10"/>
      <c r="AJ12" s="10"/>
      <c r="AK12" s="11">
        <f t="shared" si="0"/>
        <v>0</v>
      </c>
      <c r="AL12" s="11"/>
      <c r="AM12" s="11"/>
      <c r="AN12" s="11"/>
      <c r="AO12" s="11"/>
      <c r="AP12" s="11"/>
    </row>
    <row r="13" spans="1:138" ht="18.75" customHeight="1" x14ac:dyDescent="0.25">
      <c r="A13" s="8" t="s">
        <v>27</v>
      </c>
      <c r="B13" s="8"/>
      <c r="C13" s="15" t="s">
        <v>29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7"/>
      <c r="T13" s="17"/>
      <c r="U13" s="17"/>
      <c r="V13" s="17"/>
      <c r="W13" s="17"/>
      <c r="X13" s="17"/>
      <c r="Y13" s="10" t="s">
        <v>12</v>
      </c>
      <c r="Z13" s="10"/>
      <c r="AA13" s="10"/>
      <c r="AB13" s="10"/>
      <c r="AC13" s="10"/>
      <c r="AD13" s="10"/>
      <c r="AE13" s="10" t="s">
        <v>12</v>
      </c>
      <c r="AF13" s="10"/>
      <c r="AG13" s="10"/>
      <c r="AH13" s="10"/>
      <c r="AI13" s="10"/>
      <c r="AJ13" s="10"/>
      <c r="AK13" s="11">
        <f t="shared" si="0"/>
        <v>0</v>
      </c>
      <c r="AL13" s="11"/>
      <c r="AM13" s="11"/>
      <c r="AN13" s="11"/>
      <c r="AO13" s="11"/>
      <c r="AP13" s="11"/>
    </row>
    <row r="14" spans="1:138" s="4" customFormat="1" ht="18.75" customHeight="1" x14ac:dyDescent="0.25">
      <c r="A14" s="16" t="s">
        <v>22</v>
      </c>
      <c r="B14" s="16"/>
      <c r="C14" s="9" t="s">
        <v>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  <c r="V14" s="10"/>
      <c r="W14" s="10"/>
      <c r="X14" s="10"/>
      <c r="Y14" s="10" t="s">
        <v>12</v>
      </c>
      <c r="Z14" s="10"/>
      <c r="AA14" s="10"/>
      <c r="AB14" s="10"/>
      <c r="AC14" s="10"/>
      <c r="AD14" s="10"/>
      <c r="AE14" s="11">
        <f>S14</f>
        <v>0</v>
      </c>
      <c r="AF14" s="11"/>
      <c r="AG14" s="11"/>
      <c r="AH14" s="11"/>
      <c r="AI14" s="11"/>
      <c r="AJ14" s="11"/>
      <c r="AK14" s="11">
        <f t="shared" si="0"/>
        <v>0</v>
      </c>
      <c r="AL14" s="11"/>
      <c r="AM14" s="11"/>
      <c r="AN14" s="11"/>
      <c r="AO14" s="11"/>
      <c r="AP14" s="1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</row>
    <row r="15" spans="1:138" s="4" customFormat="1" ht="18.75" customHeight="1" x14ac:dyDescent="0.25">
      <c r="A15" s="16" t="s">
        <v>30</v>
      </c>
      <c r="B15" s="16"/>
      <c r="C15" s="9" t="s">
        <v>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  <c r="V15" s="10"/>
      <c r="W15" s="10"/>
      <c r="X15" s="10"/>
      <c r="Y15" s="10" t="s">
        <v>12</v>
      </c>
      <c r="Z15" s="10"/>
      <c r="AA15" s="10"/>
      <c r="AB15" s="10"/>
      <c r="AC15" s="10"/>
      <c r="AD15" s="10"/>
      <c r="AE15" s="11">
        <f>S15</f>
        <v>0</v>
      </c>
      <c r="AF15" s="11"/>
      <c r="AG15" s="11"/>
      <c r="AH15" s="11"/>
      <c r="AI15" s="11"/>
      <c r="AJ15" s="11"/>
      <c r="AK15" s="11">
        <f t="shared" si="0"/>
        <v>0</v>
      </c>
      <c r="AL15" s="11"/>
      <c r="AM15" s="11"/>
      <c r="AN15" s="11"/>
      <c r="AO15" s="11"/>
      <c r="AP15" s="1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</row>
    <row r="16" spans="1:138" s="4" customFormat="1" ht="18.75" customHeight="1" x14ac:dyDescent="0.25">
      <c r="A16" s="16" t="s">
        <v>31</v>
      </c>
      <c r="B16" s="16"/>
      <c r="C16" s="9" t="s">
        <v>13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 t="s">
        <v>12</v>
      </c>
      <c r="T16" s="10"/>
      <c r="U16" s="10"/>
      <c r="V16" s="10"/>
      <c r="W16" s="10"/>
      <c r="X16" s="10"/>
      <c r="Y16" s="10" t="s">
        <v>12</v>
      </c>
      <c r="Z16" s="10"/>
      <c r="AA16" s="10"/>
      <c r="AB16" s="10"/>
      <c r="AC16" s="10"/>
      <c r="AD16" s="10"/>
      <c r="AE16" s="11">
        <f>AE14-AE15</f>
        <v>0</v>
      </c>
      <c r="AF16" s="11"/>
      <c r="AG16" s="11"/>
      <c r="AH16" s="11"/>
      <c r="AI16" s="11"/>
      <c r="AJ16" s="11"/>
      <c r="AK16" s="11">
        <f>AK14-AK15</f>
        <v>0</v>
      </c>
      <c r="AL16" s="11"/>
      <c r="AM16" s="11"/>
      <c r="AN16" s="11"/>
      <c r="AO16" s="11"/>
      <c r="AP16" s="1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</row>
    <row r="17" spans="1:42" ht="18.75" customHeight="1" x14ac:dyDescent="0.25">
      <c r="A17" s="8" t="s">
        <v>33</v>
      </c>
      <c r="B17" s="8"/>
      <c r="C17" s="12" t="s">
        <v>32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7" t="s">
        <v>12</v>
      </c>
      <c r="T17" s="17"/>
      <c r="U17" s="17"/>
      <c r="V17" s="17"/>
      <c r="W17" s="17"/>
      <c r="X17" s="17"/>
      <c r="Y17" s="11">
        <f>IF(Y8&gt;1337415,"х",IF(Y8&lt;0,0,ROUND(Y8*5%,2)))</f>
        <v>0</v>
      </c>
      <c r="Z17" s="11"/>
      <c r="AA17" s="11"/>
      <c r="AB17" s="11"/>
      <c r="AC17" s="11"/>
      <c r="AD17" s="11"/>
      <c r="AE17" s="11">
        <f>IF(AE8&gt;1949208,"х",IF(AE8&lt;0,0,ROUND(AE8*3%,2)))</f>
        <v>0</v>
      </c>
      <c r="AF17" s="11"/>
      <c r="AG17" s="11"/>
      <c r="AH17" s="11"/>
      <c r="AI17" s="11"/>
      <c r="AJ17" s="11"/>
      <c r="AK17" s="17" t="s">
        <v>12</v>
      </c>
      <c r="AL17" s="17"/>
      <c r="AM17" s="17"/>
      <c r="AN17" s="17"/>
      <c r="AO17" s="17"/>
      <c r="AP17" s="17"/>
    </row>
    <row r="18" spans="1:42" ht="18.75" customHeight="1" x14ac:dyDescent="0.25">
      <c r="A18" s="8" t="s">
        <v>34</v>
      </c>
      <c r="B18" s="8"/>
      <c r="C18" s="9" t="s">
        <v>39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 t="s">
        <v>12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18.75" customHeight="1" x14ac:dyDescent="0.25">
      <c r="A19" s="8" t="s">
        <v>35</v>
      </c>
      <c r="B19" s="8"/>
      <c r="C19" s="9" t="s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 t="s">
        <v>12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18.75" customHeight="1" x14ac:dyDescent="0.25">
      <c r="A20" s="8" t="s">
        <v>36</v>
      </c>
      <c r="B20" s="8"/>
      <c r="C20" s="9" t="s">
        <v>38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 t="s">
        <v>12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18.75" customHeight="1" x14ac:dyDescent="0.25">
      <c r="A21" s="8" t="s">
        <v>37</v>
      </c>
      <c r="B21" s="8"/>
      <c r="C21" s="12" t="s">
        <v>42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 t="s">
        <v>12</v>
      </c>
      <c r="T21" s="17"/>
      <c r="U21" s="17"/>
      <c r="V21" s="17"/>
      <c r="W21" s="17"/>
      <c r="X21" s="17"/>
      <c r="Y21" s="10" t="s">
        <v>12</v>
      </c>
      <c r="Z21" s="10"/>
      <c r="AA21" s="10"/>
      <c r="AB21" s="10"/>
      <c r="AC21" s="10"/>
      <c r="AD21" s="10"/>
      <c r="AE21" s="10" t="s">
        <v>12</v>
      </c>
      <c r="AF21" s="10"/>
      <c r="AG21" s="10"/>
      <c r="AH21" s="10"/>
      <c r="AI21" s="10"/>
      <c r="AJ21" s="10"/>
      <c r="AK21" s="11">
        <f>AK5+AK6-AK7-AK14-AK9</f>
        <v>0</v>
      </c>
      <c r="AL21" s="11"/>
      <c r="AM21" s="11"/>
      <c r="AN21" s="11"/>
      <c r="AO21" s="11"/>
      <c r="AP21" s="11"/>
    </row>
    <row r="22" spans="1:42" ht="18.75" customHeight="1" x14ac:dyDescent="0.25">
      <c r="A22" s="8" t="s">
        <v>41</v>
      </c>
      <c r="B22" s="8"/>
      <c r="C22" s="12" t="s">
        <v>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12</v>
      </c>
      <c r="T22" s="17"/>
      <c r="U22" s="17"/>
      <c r="V22" s="17"/>
      <c r="W22" s="17"/>
      <c r="X22" s="17"/>
      <c r="Y22" s="17" t="s">
        <v>12</v>
      </c>
      <c r="Z22" s="17"/>
      <c r="AA22" s="17"/>
      <c r="AB22" s="17"/>
      <c r="AC22" s="17"/>
      <c r="AD22" s="17"/>
      <c r="AE22" s="17" t="s">
        <v>12</v>
      </c>
      <c r="AF22" s="17"/>
      <c r="AG22" s="17"/>
      <c r="AH22" s="17"/>
      <c r="AI22" s="17"/>
      <c r="AJ22" s="17"/>
      <c r="AK22" s="13">
        <f>IF(AK21&lt;0,0,ROUND(AK21*18%,2))</f>
        <v>0</v>
      </c>
      <c r="AL22" s="13"/>
      <c r="AM22" s="13"/>
      <c r="AN22" s="13"/>
      <c r="AO22" s="13"/>
      <c r="AP22" s="13"/>
    </row>
    <row r="23" spans="1:42" ht="18.75" customHeight="1" x14ac:dyDescent="0.25">
      <c r="A23" s="8" t="s">
        <v>49</v>
      </c>
      <c r="B23" s="8"/>
      <c r="C23" s="12" t="s">
        <v>43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7" t="s">
        <v>12</v>
      </c>
      <c r="T23" s="17"/>
      <c r="U23" s="17"/>
      <c r="V23" s="17"/>
      <c r="W23" s="17"/>
      <c r="X23" s="17"/>
      <c r="Y23" s="11">
        <f>IF(Y8&gt;1337415,"х",Y17+Y18+Y19+Y20)</f>
        <v>0</v>
      </c>
      <c r="Z23" s="11"/>
      <c r="AA23" s="11"/>
      <c r="AB23" s="11"/>
      <c r="AC23" s="11"/>
      <c r="AD23" s="11"/>
      <c r="AE23" s="11">
        <f>IF(AE8&gt;1949208,"х",AE16+AE17+AE18+AE19+AE20)</f>
        <v>0</v>
      </c>
      <c r="AF23" s="11"/>
      <c r="AG23" s="11"/>
      <c r="AH23" s="11"/>
      <c r="AI23" s="11"/>
      <c r="AJ23" s="11"/>
      <c r="AK23" s="11">
        <f>AK16+AK18+AK19+AK20+AK22</f>
        <v>0</v>
      </c>
      <c r="AL23" s="11"/>
      <c r="AM23" s="11"/>
      <c r="AN23" s="11"/>
      <c r="AO23" s="11"/>
      <c r="AP23" s="11"/>
    </row>
    <row r="24" spans="1:42" ht="18.75" customHeight="1" x14ac:dyDescent="0.25">
      <c r="A24" s="8" t="s">
        <v>50</v>
      </c>
      <c r="B24" s="8"/>
      <c r="C24" s="12" t="s">
        <v>10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7" t="s">
        <v>12</v>
      </c>
      <c r="T24" s="17"/>
      <c r="U24" s="17"/>
      <c r="V24" s="17"/>
      <c r="W24" s="17"/>
      <c r="X24" s="17"/>
      <c r="Y24" s="18">
        <f>IF(Y23="х","х",IF(Y5+Y6=0,0,Y23/(Y5+Y6)))</f>
        <v>0</v>
      </c>
      <c r="Z24" s="18"/>
      <c r="AA24" s="18"/>
      <c r="AB24" s="18"/>
      <c r="AC24" s="18"/>
      <c r="AD24" s="18"/>
      <c r="AE24" s="18">
        <f>IF(AE23="х","х",IF(AE5+AE6=0,0,AE23/(AE5+AE6)))</f>
        <v>0</v>
      </c>
      <c r="AF24" s="18"/>
      <c r="AG24" s="18"/>
      <c r="AH24" s="18"/>
      <c r="AI24" s="18"/>
      <c r="AJ24" s="18"/>
      <c r="AK24" s="18">
        <f>IF((AK5+AK6)=0,0,AK23/(AK5+AK6))</f>
        <v>0</v>
      </c>
      <c r="AL24" s="18"/>
      <c r="AM24" s="18"/>
      <c r="AN24" s="18"/>
      <c r="AO24" s="18"/>
      <c r="AP24" s="18"/>
    </row>
    <row r="25" spans="1:42" ht="15.75" thickBot="1" x14ac:dyDescent="0.3"/>
    <row r="26" spans="1:42" ht="30.75" customHeight="1" thickBot="1" x14ac:dyDescent="0.3">
      <c r="A26" s="19" t="str">
        <f>IF(AND(AE24="х",Y24="х"),"В Вашем случае возможно применение только общей системы налогообложения.",IF(A30=0,"","В Вашем случае наиболее целесообразно применять "&amp;VLOOKUP(A30,A31:D33,2,0)))</f>
        <v/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1"/>
    </row>
    <row r="28" spans="1:4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idden="1" x14ac:dyDescent="0.25">
      <c r="A30" s="22">
        <f>IF(AND(Y24="х",AE24="х"),AK24,IF(AND(Y24="х",AE8&gt;0),MIN(AE24:AP24),IF(AND(Y24&gt;0,AE8="х"),MIN(Y24,AK24),MIN(Y24:AP24))))</f>
        <v>0</v>
      </c>
      <c r="B30" s="22"/>
      <c r="C30" s="22"/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idden="1" x14ac:dyDescent="0.25">
      <c r="A31" s="5">
        <f>Y24</f>
        <v>0</v>
      </c>
      <c r="B31" s="6" t="s">
        <v>44</v>
      </c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idden="1" x14ac:dyDescent="0.25">
      <c r="A32" s="5">
        <f>AE24</f>
        <v>0</v>
      </c>
      <c r="B32" s="6" t="s">
        <v>45</v>
      </c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" s="1" customFormat="1" hidden="1" x14ac:dyDescent="0.25">
      <c r="A33" s="5">
        <f>AK24</f>
        <v>0</v>
      </c>
      <c r="B33" s="6" t="s">
        <v>46</v>
      </c>
      <c r="C33" s="7"/>
      <c r="D33" s="7"/>
    </row>
    <row r="34" spans="1:4" s="1" customFormat="1" x14ac:dyDescent="0.25"/>
    <row r="35" spans="1:4" s="1" customFormat="1" x14ac:dyDescent="0.25"/>
    <row r="36" spans="1:4" s="1" customFormat="1" x14ac:dyDescent="0.25"/>
    <row r="37" spans="1:4" s="1" customFormat="1" x14ac:dyDescent="0.25"/>
    <row r="38" spans="1:4" s="1" customFormat="1" x14ac:dyDescent="0.25"/>
    <row r="39" spans="1:4" s="1" customFormat="1" x14ac:dyDescent="0.25"/>
    <row r="40" spans="1:4" s="1" customFormat="1" x14ac:dyDescent="0.25"/>
    <row r="41" spans="1:4" s="1" customFormat="1" x14ac:dyDescent="0.25"/>
    <row r="42" spans="1:4" s="1" customFormat="1" x14ac:dyDescent="0.25"/>
    <row r="43" spans="1:4" s="1" customFormat="1" x14ac:dyDescent="0.25"/>
    <row r="44" spans="1:4" s="1" customFormat="1" x14ac:dyDescent="0.25"/>
    <row r="45" spans="1:4" s="1" customFormat="1" x14ac:dyDescent="0.25"/>
    <row r="46" spans="1:4" s="1" customFormat="1" x14ac:dyDescent="0.25"/>
    <row r="47" spans="1:4" s="1" customFormat="1" x14ac:dyDescent="0.25"/>
    <row r="48" spans="1: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sheetProtection sheet="1" objects="1" formatCells="0" formatColumns="0" formatRows="0" insertColumns="0" insertRows="0" insertHyperlinks="0" deleteColumns="0" deleteRows="0" sort="0" autoFilter="0" pivotTables="0"/>
  <mergeCells count="131">
    <mergeCell ref="C23:R23"/>
    <mergeCell ref="A1:AP1"/>
    <mergeCell ref="AR8:BR9"/>
    <mergeCell ref="AE8:AJ8"/>
    <mergeCell ref="AK8:AP8"/>
    <mergeCell ref="S3:X4"/>
    <mergeCell ref="AK5:AP5"/>
    <mergeCell ref="C6:R6"/>
    <mergeCell ref="A6:B6"/>
    <mergeCell ref="S6:X6"/>
    <mergeCell ref="S21:X21"/>
    <mergeCell ref="A26:AP26"/>
    <mergeCell ref="A30:D30"/>
    <mergeCell ref="A8:B8"/>
    <mergeCell ref="C8:R8"/>
    <mergeCell ref="S8:X8"/>
    <mergeCell ref="Y8:AD8"/>
    <mergeCell ref="AE24:AJ24"/>
    <mergeCell ref="AK24:AP24"/>
    <mergeCell ref="A23:B23"/>
    <mergeCell ref="Y17:AD17"/>
    <mergeCell ref="A24:B24"/>
    <mergeCell ref="C24:R24"/>
    <mergeCell ref="S24:X24"/>
    <mergeCell ref="Y24:AD24"/>
    <mergeCell ref="AK20:AP20"/>
    <mergeCell ref="S23:X23"/>
    <mergeCell ref="Y23:AD23"/>
    <mergeCell ref="S22:X22"/>
    <mergeCell ref="Y22:AD22"/>
    <mergeCell ref="AE14:AJ14"/>
    <mergeCell ref="Y21:AD21"/>
    <mergeCell ref="AE23:AJ23"/>
    <mergeCell ref="AK23:AP23"/>
    <mergeCell ref="S20:X20"/>
    <mergeCell ref="Y16:AD16"/>
    <mergeCell ref="AE16:AJ16"/>
    <mergeCell ref="AK16:AP16"/>
    <mergeCell ref="AE22:AJ22"/>
    <mergeCell ref="AK22:AP22"/>
    <mergeCell ref="S12:X12"/>
    <mergeCell ref="A13:B13"/>
    <mergeCell ref="C13:R13"/>
    <mergeCell ref="AE17:AJ17"/>
    <mergeCell ref="AK17:AP17"/>
    <mergeCell ref="Y20:AD20"/>
    <mergeCell ref="AE20:AJ20"/>
    <mergeCell ref="AK14:AP14"/>
    <mergeCell ref="Y15:AD15"/>
    <mergeCell ref="AE15:AJ15"/>
    <mergeCell ref="S17:X17"/>
    <mergeCell ref="A9:B9"/>
    <mergeCell ref="A10:B10"/>
    <mergeCell ref="A11:B11"/>
    <mergeCell ref="A15:B15"/>
    <mergeCell ref="S9:X9"/>
    <mergeCell ref="S10:X10"/>
    <mergeCell ref="S11:X11"/>
    <mergeCell ref="A17:B17"/>
    <mergeCell ref="S13:X13"/>
    <mergeCell ref="C15:R15"/>
    <mergeCell ref="S15:X15"/>
    <mergeCell ref="A16:B16"/>
    <mergeCell ref="C16:R16"/>
    <mergeCell ref="S16:X16"/>
    <mergeCell ref="Y12:AD12"/>
    <mergeCell ref="A12:B12"/>
    <mergeCell ref="A14:B14"/>
    <mergeCell ref="C14:R14"/>
    <mergeCell ref="S14:X14"/>
    <mergeCell ref="AE12:AJ12"/>
    <mergeCell ref="AE21:AJ21"/>
    <mergeCell ref="AK21:AP21"/>
    <mergeCell ref="Y13:AD13"/>
    <mergeCell ref="AE13:AJ13"/>
    <mergeCell ref="AE18:AJ18"/>
    <mergeCell ref="AK18:AP18"/>
    <mergeCell ref="AK12:AP12"/>
    <mergeCell ref="Y14:AD14"/>
    <mergeCell ref="AK15:AP15"/>
    <mergeCell ref="A21:B21"/>
    <mergeCell ref="A22:B22"/>
    <mergeCell ref="A20:B20"/>
    <mergeCell ref="C9:R9"/>
    <mergeCell ref="C10:R10"/>
    <mergeCell ref="C11:R11"/>
    <mergeCell ref="C12:R12"/>
    <mergeCell ref="C21:R21"/>
    <mergeCell ref="C17:R17"/>
    <mergeCell ref="C22:R22"/>
    <mergeCell ref="A3:B4"/>
    <mergeCell ref="C3:R4"/>
    <mergeCell ref="AK4:AP4"/>
    <mergeCell ref="AE4:AJ4"/>
    <mergeCell ref="Y4:AD4"/>
    <mergeCell ref="Y3:AP3"/>
    <mergeCell ref="AE6:AJ6"/>
    <mergeCell ref="AK6:AP6"/>
    <mergeCell ref="A5:B5"/>
    <mergeCell ref="C5:R5"/>
    <mergeCell ref="S5:X5"/>
    <mergeCell ref="Y5:AD5"/>
    <mergeCell ref="AE5:AJ5"/>
    <mergeCell ref="Y6:AD6"/>
    <mergeCell ref="A7:B7"/>
    <mergeCell ref="C7:R7"/>
    <mergeCell ref="S7:X7"/>
    <mergeCell ref="Y7:AD7"/>
    <mergeCell ref="Y18:AD18"/>
    <mergeCell ref="AE7:AJ7"/>
    <mergeCell ref="AE10:AJ10"/>
    <mergeCell ref="Y11:AD11"/>
    <mergeCell ref="AE11:AJ11"/>
    <mergeCell ref="Y10:AD10"/>
    <mergeCell ref="AK7:AP7"/>
    <mergeCell ref="Y19:AD19"/>
    <mergeCell ref="AE19:AJ19"/>
    <mergeCell ref="AK19:AP19"/>
    <mergeCell ref="AK13:AP13"/>
    <mergeCell ref="Y9:AD9"/>
    <mergeCell ref="AE9:AJ9"/>
    <mergeCell ref="AK9:AP9"/>
    <mergeCell ref="AK10:AP10"/>
    <mergeCell ref="AK11:AP11"/>
    <mergeCell ref="A19:B19"/>
    <mergeCell ref="C20:R20"/>
    <mergeCell ref="S19:X19"/>
    <mergeCell ref="A18:B18"/>
    <mergeCell ref="C18:R18"/>
    <mergeCell ref="S18:X18"/>
    <mergeCell ref="C19:R19"/>
  </mergeCells>
  <phoneticPr fontId="1" type="noConversion"/>
  <conditionalFormatting sqref="AR8:BR9 A26:AP26">
    <cfRule type="cellIs" dxfId="1" priority="1" stopIfTrue="1" operator="notEqual">
      <formula>""</formula>
    </cfRule>
  </conditionalFormatting>
  <pageMargins left="0.59055118110236227" right="0.39370078740157483" top="0.59055118110236227" bottom="0.39370078740157483" header="0.51181102362204722" footer="0.51181102362204722"/>
  <pageSetup paperSize="9" scale="90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H154"/>
  <sheetViews>
    <sheetView showGridLines="0" tabSelected="1" workbookViewId="0">
      <selection sqref="A1:AP1"/>
    </sheetView>
  </sheetViews>
  <sheetFormatPr defaultColWidth="3.1640625" defaultRowHeight="15" x14ac:dyDescent="0.25"/>
  <cols>
    <col min="1" max="42" width="3.1640625" style="2" customWidth="1"/>
    <col min="43" max="138" width="3.1640625" style="1" customWidth="1"/>
    <col min="139" max="16384" width="3.1640625" style="2"/>
  </cols>
  <sheetData>
    <row r="1" spans="1:138" ht="22.5" customHeight="1" x14ac:dyDescent="0.25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138" ht="6.75" customHeight="1" x14ac:dyDescent="0.25"/>
    <row r="3" spans="1:138" ht="15" customHeight="1" x14ac:dyDescent="0.25">
      <c r="A3" s="14" t="s">
        <v>0</v>
      </c>
      <c r="B3" s="14"/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 t="s">
        <v>8</v>
      </c>
      <c r="T3" s="14"/>
      <c r="U3" s="14"/>
      <c r="V3" s="14"/>
      <c r="W3" s="14"/>
      <c r="X3" s="14"/>
      <c r="Y3" s="14" t="s">
        <v>2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138" ht="30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4</v>
      </c>
      <c r="Z4" s="14"/>
      <c r="AA4" s="14"/>
      <c r="AB4" s="14"/>
      <c r="AC4" s="14"/>
      <c r="AD4" s="14"/>
      <c r="AE4" s="14" t="s">
        <v>3</v>
      </c>
      <c r="AF4" s="14"/>
      <c r="AG4" s="14"/>
      <c r="AH4" s="14"/>
      <c r="AI4" s="14"/>
      <c r="AJ4" s="14"/>
      <c r="AK4" s="14" t="s">
        <v>7</v>
      </c>
      <c r="AL4" s="14"/>
      <c r="AM4" s="14"/>
      <c r="AN4" s="14"/>
      <c r="AO4" s="14"/>
      <c r="AP4" s="14"/>
    </row>
    <row r="5" spans="1:138" ht="30" customHeight="1" x14ac:dyDescent="0.25">
      <c r="A5" s="8" t="s">
        <v>14</v>
      </c>
      <c r="B5" s="8"/>
      <c r="C5" s="12" t="s">
        <v>15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0"/>
      <c r="T5" s="10"/>
      <c r="U5" s="10"/>
      <c r="V5" s="10"/>
      <c r="W5" s="10"/>
      <c r="X5" s="10"/>
      <c r="Y5" s="13">
        <f>S5</f>
        <v>0</v>
      </c>
      <c r="Z5" s="13"/>
      <c r="AA5" s="13"/>
      <c r="AB5" s="13"/>
      <c r="AC5" s="13"/>
      <c r="AD5" s="13"/>
      <c r="AE5" s="13">
        <f>S5</f>
        <v>0</v>
      </c>
      <c r="AF5" s="13"/>
      <c r="AG5" s="13"/>
      <c r="AH5" s="13"/>
      <c r="AI5" s="13"/>
      <c r="AJ5" s="13"/>
      <c r="AK5" s="13">
        <f>S5</f>
        <v>0</v>
      </c>
      <c r="AL5" s="13"/>
      <c r="AM5" s="13"/>
      <c r="AN5" s="13"/>
      <c r="AO5" s="13"/>
      <c r="AP5" s="13"/>
    </row>
    <row r="6" spans="1:138" ht="18.75" customHeight="1" x14ac:dyDescent="0.25">
      <c r="A6" s="8" t="s">
        <v>17</v>
      </c>
      <c r="B6" s="8"/>
      <c r="C6" s="12" t="s">
        <v>16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0"/>
      <c r="T6" s="10"/>
      <c r="U6" s="10"/>
      <c r="V6" s="10"/>
      <c r="W6" s="10"/>
      <c r="X6" s="10"/>
      <c r="Y6" s="13">
        <f>S6</f>
        <v>0</v>
      </c>
      <c r="Z6" s="13"/>
      <c r="AA6" s="13"/>
      <c r="AB6" s="13"/>
      <c r="AC6" s="13"/>
      <c r="AD6" s="13"/>
      <c r="AE6" s="13">
        <f>S6</f>
        <v>0</v>
      </c>
      <c r="AF6" s="13"/>
      <c r="AG6" s="13"/>
      <c r="AH6" s="13"/>
      <c r="AI6" s="13"/>
      <c r="AJ6" s="13"/>
      <c r="AK6" s="13">
        <f>S6</f>
        <v>0</v>
      </c>
      <c r="AL6" s="13"/>
      <c r="AM6" s="13"/>
      <c r="AN6" s="13"/>
      <c r="AO6" s="13"/>
      <c r="AP6" s="13"/>
    </row>
    <row r="7" spans="1:138" ht="18.75" customHeight="1" x14ac:dyDescent="0.25">
      <c r="A7" s="8" t="s">
        <v>18</v>
      </c>
      <c r="B7" s="8"/>
      <c r="C7" s="12" t="s">
        <v>19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10"/>
      <c r="U7" s="10"/>
      <c r="V7" s="10"/>
      <c r="W7" s="10"/>
      <c r="X7" s="10"/>
      <c r="Y7" s="10" t="s">
        <v>12</v>
      </c>
      <c r="Z7" s="10"/>
      <c r="AA7" s="10"/>
      <c r="AB7" s="10"/>
      <c r="AC7" s="10"/>
      <c r="AD7" s="10"/>
      <c r="AE7" s="10" t="s">
        <v>12</v>
      </c>
      <c r="AF7" s="10"/>
      <c r="AG7" s="10"/>
      <c r="AH7" s="10"/>
      <c r="AI7" s="10"/>
      <c r="AJ7" s="10"/>
      <c r="AK7" s="11">
        <f>S7</f>
        <v>0</v>
      </c>
      <c r="AL7" s="11"/>
      <c r="AM7" s="11"/>
      <c r="AN7" s="11"/>
      <c r="AO7" s="11"/>
      <c r="AP7" s="11"/>
    </row>
    <row r="8" spans="1:138" ht="18.75" customHeight="1" x14ac:dyDescent="0.25">
      <c r="A8" s="8" t="s">
        <v>20</v>
      </c>
      <c r="B8" s="8"/>
      <c r="C8" s="12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0" t="s">
        <v>12</v>
      </c>
      <c r="T8" s="10"/>
      <c r="U8" s="10"/>
      <c r="V8" s="10"/>
      <c r="W8" s="10"/>
      <c r="X8" s="10"/>
      <c r="Y8" s="11">
        <f>Y5+Y6</f>
        <v>0</v>
      </c>
      <c r="Z8" s="11"/>
      <c r="AA8" s="11"/>
      <c r="AB8" s="11"/>
      <c r="AC8" s="11"/>
      <c r="AD8" s="11"/>
      <c r="AE8" s="11">
        <f>AE5+AE6</f>
        <v>0</v>
      </c>
      <c r="AF8" s="11"/>
      <c r="AG8" s="11"/>
      <c r="AH8" s="11"/>
      <c r="AI8" s="11"/>
      <c r="AJ8" s="11"/>
      <c r="AK8" s="11" t="s">
        <v>12</v>
      </c>
      <c r="AL8" s="11"/>
      <c r="AM8" s="11"/>
      <c r="AN8" s="11"/>
      <c r="AO8" s="11"/>
      <c r="AP8" s="11"/>
      <c r="AR8" s="24" t="str">
        <f>IF(AND(Y8&gt;1404286,AE8&lt;2046668),"Внимание!  В Вашем случае применение УСН без НДС невозможно, так как размер валовой выручки организации составил более 1 404 286 белорусских рублей.",IF(AND(Y8&gt;1404286,AE8&gt;2046668),"Внимание!  В Вашем случае применение УСН невозможно, так как размер валовой выручки организации превысил 2 046 668 белорусских рублей.",""))</f>
        <v/>
      </c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138" ht="30" customHeight="1" x14ac:dyDescent="0.25">
      <c r="A9" s="8" t="s">
        <v>21</v>
      </c>
      <c r="B9" s="8"/>
      <c r="C9" s="12" t="s">
        <v>23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1">
        <f>SUM(S10:X13)</f>
        <v>0</v>
      </c>
      <c r="T9" s="11"/>
      <c r="U9" s="11"/>
      <c r="V9" s="11"/>
      <c r="W9" s="11"/>
      <c r="X9" s="11"/>
      <c r="Y9" s="10" t="s">
        <v>12</v>
      </c>
      <c r="Z9" s="10"/>
      <c r="AA9" s="10"/>
      <c r="AB9" s="10"/>
      <c r="AC9" s="10"/>
      <c r="AD9" s="10"/>
      <c r="AE9" s="10" t="s">
        <v>12</v>
      </c>
      <c r="AF9" s="10"/>
      <c r="AG9" s="10"/>
      <c r="AH9" s="10"/>
      <c r="AI9" s="10"/>
      <c r="AJ9" s="10"/>
      <c r="AK9" s="11">
        <f t="shared" ref="AK9:AK15" si="0">S9</f>
        <v>0</v>
      </c>
      <c r="AL9" s="11"/>
      <c r="AM9" s="11"/>
      <c r="AN9" s="11"/>
      <c r="AO9" s="11"/>
      <c r="AP9" s="11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</row>
    <row r="10" spans="1:138" ht="18.75" customHeight="1" x14ac:dyDescent="0.25">
      <c r="A10" s="8" t="s">
        <v>24</v>
      </c>
      <c r="B10" s="8"/>
      <c r="C10" s="15" t="s">
        <v>28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7"/>
      <c r="U10" s="17"/>
      <c r="V10" s="17"/>
      <c r="W10" s="17"/>
      <c r="X10" s="17"/>
      <c r="Y10" s="10" t="s">
        <v>12</v>
      </c>
      <c r="Z10" s="10"/>
      <c r="AA10" s="10"/>
      <c r="AB10" s="10"/>
      <c r="AC10" s="10"/>
      <c r="AD10" s="10"/>
      <c r="AE10" s="10" t="s">
        <v>12</v>
      </c>
      <c r="AF10" s="10"/>
      <c r="AG10" s="10"/>
      <c r="AH10" s="10"/>
      <c r="AI10" s="10"/>
      <c r="AJ10" s="10"/>
      <c r="AK10" s="11">
        <f t="shared" si="0"/>
        <v>0</v>
      </c>
      <c r="AL10" s="11"/>
      <c r="AM10" s="11"/>
      <c r="AN10" s="11"/>
      <c r="AO10" s="11"/>
      <c r="AP10" s="11"/>
    </row>
    <row r="11" spans="1:138" ht="18.75" customHeight="1" x14ac:dyDescent="0.25">
      <c r="A11" s="8" t="s">
        <v>25</v>
      </c>
      <c r="B11" s="8"/>
      <c r="C11" s="15" t="s">
        <v>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7"/>
      <c r="U11" s="17"/>
      <c r="V11" s="17"/>
      <c r="W11" s="17"/>
      <c r="X11" s="17"/>
      <c r="Y11" s="10" t="s">
        <v>12</v>
      </c>
      <c r="Z11" s="10"/>
      <c r="AA11" s="10"/>
      <c r="AB11" s="10"/>
      <c r="AC11" s="10"/>
      <c r="AD11" s="10"/>
      <c r="AE11" s="10" t="s">
        <v>12</v>
      </c>
      <c r="AF11" s="10"/>
      <c r="AG11" s="10"/>
      <c r="AH11" s="10"/>
      <c r="AI11" s="10"/>
      <c r="AJ11" s="10"/>
      <c r="AK11" s="11">
        <f t="shared" si="0"/>
        <v>0</v>
      </c>
      <c r="AL11" s="11"/>
      <c r="AM11" s="11"/>
      <c r="AN11" s="11"/>
      <c r="AO11" s="11"/>
      <c r="AP11" s="11"/>
    </row>
    <row r="12" spans="1:138" ht="30" customHeight="1" x14ac:dyDescent="0.25">
      <c r="A12" s="8" t="s">
        <v>26</v>
      </c>
      <c r="B12" s="8"/>
      <c r="C12" s="15" t="s">
        <v>48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7"/>
      <c r="T12" s="17"/>
      <c r="U12" s="17"/>
      <c r="V12" s="17"/>
      <c r="W12" s="17"/>
      <c r="X12" s="17"/>
      <c r="Y12" s="10" t="s">
        <v>12</v>
      </c>
      <c r="Z12" s="10"/>
      <c r="AA12" s="10"/>
      <c r="AB12" s="10"/>
      <c r="AC12" s="10"/>
      <c r="AD12" s="10"/>
      <c r="AE12" s="10" t="s">
        <v>12</v>
      </c>
      <c r="AF12" s="10"/>
      <c r="AG12" s="10"/>
      <c r="AH12" s="10"/>
      <c r="AI12" s="10"/>
      <c r="AJ12" s="10"/>
      <c r="AK12" s="11">
        <f t="shared" si="0"/>
        <v>0</v>
      </c>
      <c r="AL12" s="11"/>
      <c r="AM12" s="11"/>
      <c r="AN12" s="11"/>
      <c r="AO12" s="11"/>
      <c r="AP12" s="11"/>
    </row>
    <row r="13" spans="1:138" ht="18.75" customHeight="1" x14ac:dyDescent="0.25">
      <c r="A13" s="8" t="s">
        <v>27</v>
      </c>
      <c r="B13" s="8"/>
      <c r="C13" s="15" t="s">
        <v>29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7"/>
      <c r="T13" s="17"/>
      <c r="U13" s="17"/>
      <c r="V13" s="17"/>
      <c r="W13" s="17"/>
      <c r="X13" s="17"/>
      <c r="Y13" s="10" t="s">
        <v>12</v>
      </c>
      <c r="Z13" s="10"/>
      <c r="AA13" s="10"/>
      <c r="AB13" s="10"/>
      <c r="AC13" s="10"/>
      <c r="AD13" s="10"/>
      <c r="AE13" s="10" t="s">
        <v>12</v>
      </c>
      <c r="AF13" s="10"/>
      <c r="AG13" s="10"/>
      <c r="AH13" s="10"/>
      <c r="AI13" s="10"/>
      <c r="AJ13" s="10"/>
      <c r="AK13" s="11">
        <f t="shared" si="0"/>
        <v>0</v>
      </c>
      <c r="AL13" s="11"/>
      <c r="AM13" s="11"/>
      <c r="AN13" s="11"/>
      <c r="AO13" s="11"/>
      <c r="AP13" s="11"/>
    </row>
    <row r="14" spans="1:138" s="4" customFormat="1" ht="18.75" customHeight="1" x14ac:dyDescent="0.25">
      <c r="A14" s="16" t="s">
        <v>22</v>
      </c>
      <c r="B14" s="16"/>
      <c r="C14" s="9" t="s">
        <v>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  <c r="V14" s="10"/>
      <c r="W14" s="10"/>
      <c r="X14" s="10"/>
      <c r="Y14" s="10" t="s">
        <v>12</v>
      </c>
      <c r="Z14" s="10"/>
      <c r="AA14" s="10"/>
      <c r="AB14" s="10"/>
      <c r="AC14" s="10"/>
      <c r="AD14" s="10"/>
      <c r="AE14" s="11">
        <f>S14</f>
        <v>0</v>
      </c>
      <c r="AF14" s="11"/>
      <c r="AG14" s="11"/>
      <c r="AH14" s="11"/>
      <c r="AI14" s="11"/>
      <c r="AJ14" s="11"/>
      <c r="AK14" s="11">
        <f t="shared" si="0"/>
        <v>0</v>
      </c>
      <c r="AL14" s="11"/>
      <c r="AM14" s="11"/>
      <c r="AN14" s="11"/>
      <c r="AO14" s="11"/>
      <c r="AP14" s="1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</row>
    <row r="15" spans="1:138" s="4" customFormat="1" ht="18.75" customHeight="1" x14ac:dyDescent="0.25">
      <c r="A15" s="16" t="s">
        <v>30</v>
      </c>
      <c r="B15" s="16"/>
      <c r="C15" s="9" t="s">
        <v>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  <c r="V15" s="10"/>
      <c r="W15" s="10"/>
      <c r="X15" s="10"/>
      <c r="Y15" s="10" t="s">
        <v>12</v>
      </c>
      <c r="Z15" s="10"/>
      <c r="AA15" s="10"/>
      <c r="AB15" s="10"/>
      <c r="AC15" s="10"/>
      <c r="AD15" s="10"/>
      <c r="AE15" s="11">
        <f>S15</f>
        <v>0</v>
      </c>
      <c r="AF15" s="11"/>
      <c r="AG15" s="11"/>
      <c r="AH15" s="11"/>
      <c r="AI15" s="11"/>
      <c r="AJ15" s="11"/>
      <c r="AK15" s="11">
        <f t="shared" si="0"/>
        <v>0</v>
      </c>
      <c r="AL15" s="11"/>
      <c r="AM15" s="11"/>
      <c r="AN15" s="11"/>
      <c r="AO15" s="11"/>
      <c r="AP15" s="1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</row>
    <row r="16" spans="1:138" s="4" customFormat="1" ht="18.75" customHeight="1" x14ac:dyDescent="0.25">
      <c r="A16" s="16" t="s">
        <v>31</v>
      </c>
      <c r="B16" s="16"/>
      <c r="C16" s="9" t="s">
        <v>13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 t="s">
        <v>12</v>
      </c>
      <c r="T16" s="10"/>
      <c r="U16" s="10"/>
      <c r="V16" s="10"/>
      <c r="W16" s="10"/>
      <c r="X16" s="10"/>
      <c r="Y16" s="10" t="s">
        <v>12</v>
      </c>
      <c r="Z16" s="10"/>
      <c r="AA16" s="10"/>
      <c r="AB16" s="10"/>
      <c r="AC16" s="10"/>
      <c r="AD16" s="10"/>
      <c r="AE16" s="11">
        <f>AE14-AE15</f>
        <v>0</v>
      </c>
      <c r="AF16" s="11"/>
      <c r="AG16" s="11"/>
      <c r="AH16" s="11"/>
      <c r="AI16" s="11"/>
      <c r="AJ16" s="11"/>
      <c r="AK16" s="11">
        <f>AK14-AK15</f>
        <v>0</v>
      </c>
      <c r="AL16" s="11"/>
      <c r="AM16" s="11"/>
      <c r="AN16" s="11"/>
      <c r="AO16" s="11"/>
      <c r="AP16" s="1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</row>
    <row r="17" spans="1:42" ht="18.75" customHeight="1" x14ac:dyDescent="0.25">
      <c r="A17" s="8" t="s">
        <v>33</v>
      </c>
      <c r="B17" s="8"/>
      <c r="C17" s="12" t="s">
        <v>32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7" t="s">
        <v>12</v>
      </c>
      <c r="T17" s="17"/>
      <c r="U17" s="17"/>
      <c r="V17" s="17"/>
      <c r="W17" s="17"/>
      <c r="X17" s="17"/>
      <c r="Y17" s="11">
        <f>IF(Y8&gt;1404286,"х",IF(Y8&lt;0,0,ROUND(Y8*5%,2)))</f>
        <v>0</v>
      </c>
      <c r="Z17" s="11"/>
      <c r="AA17" s="11"/>
      <c r="AB17" s="11"/>
      <c r="AC17" s="11"/>
      <c r="AD17" s="11"/>
      <c r="AE17" s="11">
        <f>IF(AE8&gt;2046668,"х",IF(AE8&lt;0,0,ROUND(AE8*3%,2)))</f>
        <v>0</v>
      </c>
      <c r="AF17" s="11"/>
      <c r="AG17" s="11"/>
      <c r="AH17" s="11"/>
      <c r="AI17" s="11"/>
      <c r="AJ17" s="11"/>
      <c r="AK17" s="17" t="s">
        <v>12</v>
      </c>
      <c r="AL17" s="17"/>
      <c r="AM17" s="17"/>
      <c r="AN17" s="17"/>
      <c r="AO17" s="17"/>
      <c r="AP17" s="17"/>
    </row>
    <row r="18" spans="1:42" ht="18.75" customHeight="1" x14ac:dyDescent="0.25">
      <c r="A18" s="8" t="s">
        <v>34</v>
      </c>
      <c r="B18" s="8"/>
      <c r="C18" s="9" t="s">
        <v>39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 t="s">
        <v>12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18.75" customHeight="1" x14ac:dyDescent="0.25">
      <c r="A19" s="8" t="s">
        <v>35</v>
      </c>
      <c r="B19" s="8"/>
      <c r="C19" s="9" t="s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 t="s">
        <v>12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18.75" customHeight="1" x14ac:dyDescent="0.25">
      <c r="A20" s="8" t="s">
        <v>36</v>
      </c>
      <c r="B20" s="8"/>
      <c r="C20" s="9" t="s">
        <v>38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 t="s">
        <v>12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18.75" customHeight="1" x14ac:dyDescent="0.25">
      <c r="A21" s="8" t="s">
        <v>37</v>
      </c>
      <c r="B21" s="8"/>
      <c r="C21" s="12" t="s">
        <v>42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 t="s">
        <v>12</v>
      </c>
      <c r="T21" s="17"/>
      <c r="U21" s="17"/>
      <c r="V21" s="17"/>
      <c r="W21" s="17"/>
      <c r="X21" s="17"/>
      <c r="Y21" s="10" t="s">
        <v>12</v>
      </c>
      <c r="Z21" s="10"/>
      <c r="AA21" s="10"/>
      <c r="AB21" s="10"/>
      <c r="AC21" s="10"/>
      <c r="AD21" s="10"/>
      <c r="AE21" s="10" t="s">
        <v>12</v>
      </c>
      <c r="AF21" s="10"/>
      <c r="AG21" s="10"/>
      <c r="AH21" s="10"/>
      <c r="AI21" s="10"/>
      <c r="AJ21" s="10"/>
      <c r="AK21" s="11">
        <f>AK5+AK6-AK7-AK14-AK9</f>
        <v>0</v>
      </c>
      <c r="AL21" s="11"/>
      <c r="AM21" s="11"/>
      <c r="AN21" s="11"/>
      <c r="AO21" s="11"/>
      <c r="AP21" s="11"/>
    </row>
    <row r="22" spans="1:42" ht="18.75" customHeight="1" x14ac:dyDescent="0.25">
      <c r="A22" s="8" t="s">
        <v>41</v>
      </c>
      <c r="B22" s="8"/>
      <c r="C22" s="12" t="s">
        <v>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12</v>
      </c>
      <c r="T22" s="17"/>
      <c r="U22" s="17"/>
      <c r="V22" s="17"/>
      <c r="W22" s="17"/>
      <c r="X22" s="17"/>
      <c r="Y22" s="17" t="s">
        <v>12</v>
      </c>
      <c r="Z22" s="17"/>
      <c r="AA22" s="17"/>
      <c r="AB22" s="17"/>
      <c r="AC22" s="17"/>
      <c r="AD22" s="17"/>
      <c r="AE22" s="17" t="s">
        <v>12</v>
      </c>
      <c r="AF22" s="17"/>
      <c r="AG22" s="17"/>
      <c r="AH22" s="17"/>
      <c r="AI22" s="17"/>
      <c r="AJ22" s="17"/>
      <c r="AK22" s="13">
        <f>IF(AK21&lt;0,0,ROUND(AK21*18%,2))</f>
        <v>0</v>
      </c>
      <c r="AL22" s="13"/>
      <c r="AM22" s="13"/>
      <c r="AN22" s="13"/>
      <c r="AO22" s="13"/>
      <c r="AP22" s="13"/>
    </row>
    <row r="23" spans="1:42" ht="18.75" customHeight="1" x14ac:dyDescent="0.25">
      <c r="A23" s="8" t="s">
        <v>49</v>
      </c>
      <c r="B23" s="8"/>
      <c r="C23" s="12" t="s">
        <v>43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7" t="s">
        <v>12</v>
      </c>
      <c r="T23" s="17"/>
      <c r="U23" s="17"/>
      <c r="V23" s="17"/>
      <c r="W23" s="17"/>
      <c r="X23" s="17"/>
      <c r="Y23" s="11">
        <f>IF(Y8&gt;1404286,"х",Y17+Y18+Y19+Y20)</f>
        <v>0</v>
      </c>
      <c r="Z23" s="11"/>
      <c r="AA23" s="11"/>
      <c r="AB23" s="11"/>
      <c r="AC23" s="11"/>
      <c r="AD23" s="11"/>
      <c r="AE23" s="11">
        <f>IF(AE8&gt;2046668,"х",AE16+AE17+AE18+AE19+AE20)</f>
        <v>0</v>
      </c>
      <c r="AF23" s="11"/>
      <c r="AG23" s="11"/>
      <c r="AH23" s="11"/>
      <c r="AI23" s="11"/>
      <c r="AJ23" s="11"/>
      <c r="AK23" s="11">
        <f>AK16+AK18+AK19+AK20+AK22</f>
        <v>0</v>
      </c>
      <c r="AL23" s="11"/>
      <c r="AM23" s="11"/>
      <c r="AN23" s="11"/>
      <c r="AO23" s="11"/>
      <c r="AP23" s="11"/>
    </row>
    <row r="24" spans="1:42" ht="18.75" customHeight="1" x14ac:dyDescent="0.25">
      <c r="A24" s="8" t="s">
        <v>50</v>
      </c>
      <c r="B24" s="8"/>
      <c r="C24" s="12" t="s">
        <v>10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7" t="s">
        <v>12</v>
      </c>
      <c r="T24" s="17"/>
      <c r="U24" s="17"/>
      <c r="V24" s="17"/>
      <c r="W24" s="17"/>
      <c r="X24" s="17"/>
      <c r="Y24" s="18">
        <f>IF(Y23="х","х",IF(Y5+Y6=0,0,Y23/(Y5+Y6)))</f>
        <v>0</v>
      </c>
      <c r="Z24" s="18"/>
      <c r="AA24" s="18"/>
      <c r="AB24" s="18"/>
      <c r="AC24" s="18"/>
      <c r="AD24" s="18"/>
      <c r="AE24" s="18">
        <f>IF(AE23="х","х",IF(AE5+AE6=0,0,AE23/(AE5+AE6)))</f>
        <v>0</v>
      </c>
      <c r="AF24" s="18"/>
      <c r="AG24" s="18"/>
      <c r="AH24" s="18"/>
      <c r="AI24" s="18"/>
      <c r="AJ24" s="18"/>
      <c r="AK24" s="18">
        <f>IF((AK5+AK6)=0,0,AK23/(AK5+AK6))</f>
        <v>0</v>
      </c>
      <c r="AL24" s="18"/>
      <c r="AM24" s="18"/>
      <c r="AN24" s="18"/>
      <c r="AO24" s="18"/>
      <c r="AP24" s="18"/>
    </row>
    <row r="25" spans="1:42" ht="15.75" thickBot="1" x14ac:dyDescent="0.3"/>
    <row r="26" spans="1:42" ht="30.75" customHeight="1" thickBot="1" x14ac:dyDescent="0.3">
      <c r="A26" s="19" t="str">
        <f>IF(AND(AE24="х",Y24="х"),"В Вашем случае возможно применение только общей системы налогообложения.",IF(A30=0,"","В Вашем случае наиболее целесообразно применять "&amp;VLOOKUP(A30,A31:D33,2,0)))</f>
        <v/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1"/>
    </row>
    <row r="28" spans="1:4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idden="1" x14ac:dyDescent="0.25">
      <c r="A30" s="22">
        <f>IF(AND(Y24="х",AE24="х"),AK24,IF(AND(Y24="х",AE8&gt;0),MIN(AE24:AP24),IF(AND(Y24&gt;0,AE8="х"),MIN(Y24,AK24),MIN(Y24:AP24))))</f>
        <v>0</v>
      </c>
      <c r="B30" s="22"/>
      <c r="C30" s="22"/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idden="1" x14ac:dyDescent="0.25">
      <c r="A31" s="5">
        <f>Y24</f>
        <v>0</v>
      </c>
      <c r="B31" s="6" t="s">
        <v>44</v>
      </c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idden="1" x14ac:dyDescent="0.25">
      <c r="A32" s="5">
        <f>AE24</f>
        <v>0</v>
      </c>
      <c r="B32" s="6" t="s">
        <v>45</v>
      </c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" s="1" customFormat="1" hidden="1" x14ac:dyDescent="0.25">
      <c r="A33" s="5">
        <f>AK24</f>
        <v>0</v>
      </c>
      <c r="B33" s="6" t="s">
        <v>46</v>
      </c>
      <c r="C33" s="7"/>
      <c r="D33" s="7"/>
    </row>
    <row r="34" spans="1:4" s="1" customFormat="1" x14ac:dyDescent="0.25"/>
    <row r="35" spans="1:4" s="1" customFormat="1" x14ac:dyDescent="0.25"/>
    <row r="36" spans="1:4" s="1" customFormat="1" x14ac:dyDescent="0.25"/>
    <row r="37" spans="1:4" s="1" customFormat="1" x14ac:dyDescent="0.25"/>
    <row r="38" spans="1:4" s="1" customFormat="1" x14ac:dyDescent="0.25"/>
    <row r="39" spans="1:4" s="1" customFormat="1" x14ac:dyDescent="0.25"/>
    <row r="40" spans="1:4" s="1" customFormat="1" x14ac:dyDescent="0.25"/>
    <row r="41" spans="1:4" s="1" customFormat="1" x14ac:dyDescent="0.25"/>
    <row r="42" spans="1:4" s="1" customFormat="1" x14ac:dyDescent="0.25"/>
    <row r="43" spans="1:4" s="1" customFormat="1" x14ac:dyDescent="0.25"/>
    <row r="44" spans="1:4" s="1" customFormat="1" x14ac:dyDescent="0.25"/>
    <row r="45" spans="1:4" s="1" customFormat="1" x14ac:dyDescent="0.25"/>
    <row r="46" spans="1:4" s="1" customFormat="1" x14ac:dyDescent="0.25"/>
    <row r="47" spans="1:4" s="1" customFormat="1" x14ac:dyDescent="0.25"/>
    <row r="48" spans="1: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sheetProtection sheet="1" formatCells="0" formatColumns="0" formatRows="0" insertColumns="0" insertRows="0" insertHyperlinks="0" deleteColumns="0" deleteRows="0" sort="0" autoFilter="0" pivotTables="0"/>
  <mergeCells count="131">
    <mergeCell ref="A7:B7"/>
    <mergeCell ref="C7:R7"/>
    <mergeCell ref="S7:X7"/>
    <mergeCell ref="Y7:AD7"/>
    <mergeCell ref="Y18:AD18"/>
    <mergeCell ref="AE7:AJ7"/>
    <mergeCell ref="AE10:AJ10"/>
    <mergeCell ref="Y11:AD11"/>
    <mergeCell ref="AE13:AJ13"/>
    <mergeCell ref="AE11:AJ11"/>
    <mergeCell ref="AK7:AP7"/>
    <mergeCell ref="Y19:AD19"/>
    <mergeCell ref="AE19:AJ19"/>
    <mergeCell ref="AK19:AP19"/>
    <mergeCell ref="AK13:AP13"/>
    <mergeCell ref="Y9:AD9"/>
    <mergeCell ref="AE9:AJ9"/>
    <mergeCell ref="AK9:AP9"/>
    <mergeCell ref="AK10:AP10"/>
    <mergeCell ref="Y13:AD13"/>
    <mergeCell ref="A19:B19"/>
    <mergeCell ref="C20:R20"/>
    <mergeCell ref="S19:X19"/>
    <mergeCell ref="A18:B18"/>
    <mergeCell ref="C18:R18"/>
    <mergeCell ref="S18:X18"/>
    <mergeCell ref="C19:R19"/>
    <mergeCell ref="A3:B4"/>
    <mergeCell ref="C3:R4"/>
    <mergeCell ref="AK4:AP4"/>
    <mergeCell ref="AE4:AJ4"/>
    <mergeCell ref="Y4:AD4"/>
    <mergeCell ref="Y3:AP3"/>
    <mergeCell ref="AE6:AJ6"/>
    <mergeCell ref="AK6:AP6"/>
    <mergeCell ref="A5:B5"/>
    <mergeCell ref="C5:R5"/>
    <mergeCell ref="S5:X5"/>
    <mergeCell ref="Y5:AD5"/>
    <mergeCell ref="AE5:AJ5"/>
    <mergeCell ref="C9:R9"/>
    <mergeCell ref="C10:R10"/>
    <mergeCell ref="C11:R11"/>
    <mergeCell ref="C12:R12"/>
    <mergeCell ref="C21:R21"/>
    <mergeCell ref="C17:R17"/>
    <mergeCell ref="AK14:AP14"/>
    <mergeCell ref="AE15:AJ15"/>
    <mergeCell ref="AK15:AP15"/>
    <mergeCell ref="AE14:AJ14"/>
    <mergeCell ref="Y21:AD21"/>
    <mergeCell ref="AK21:AP21"/>
    <mergeCell ref="AE18:AJ18"/>
    <mergeCell ref="AK18:AP18"/>
    <mergeCell ref="AK12:AP12"/>
    <mergeCell ref="Y14:AD14"/>
    <mergeCell ref="AE17:AJ17"/>
    <mergeCell ref="AK17:AP17"/>
    <mergeCell ref="Y20:AD20"/>
    <mergeCell ref="A13:B13"/>
    <mergeCell ref="C13:R13"/>
    <mergeCell ref="Y15:AD15"/>
    <mergeCell ref="Y12:AD12"/>
    <mergeCell ref="S17:X17"/>
    <mergeCell ref="AK11:AP11"/>
    <mergeCell ref="Y10:AD10"/>
    <mergeCell ref="AE12:AJ12"/>
    <mergeCell ref="C15:R15"/>
    <mergeCell ref="A9:B9"/>
    <mergeCell ref="A10:B10"/>
    <mergeCell ref="A11:B11"/>
    <mergeCell ref="A15:B15"/>
    <mergeCell ref="S9:X9"/>
    <mergeCell ref="S10:X10"/>
    <mergeCell ref="AE16:AJ16"/>
    <mergeCell ref="AK16:AP16"/>
    <mergeCell ref="S11:X11"/>
    <mergeCell ref="S13:X13"/>
    <mergeCell ref="A12:B12"/>
    <mergeCell ref="A14:B14"/>
    <mergeCell ref="S15:X15"/>
    <mergeCell ref="A16:B16"/>
    <mergeCell ref="C16:R16"/>
    <mergeCell ref="S16:X16"/>
    <mergeCell ref="AK20:AP20"/>
    <mergeCell ref="S23:X23"/>
    <mergeCell ref="A17:B17"/>
    <mergeCell ref="C14:R14"/>
    <mergeCell ref="S14:X14"/>
    <mergeCell ref="S12:X12"/>
    <mergeCell ref="AE23:AJ23"/>
    <mergeCell ref="AK23:AP23"/>
    <mergeCell ref="S20:X20"/>
    <mergeCell ref="Y16:AD16"/>
    <mergeCell ref="Y17:AD17"/>
    <mergeCell ref="AE21:AJ21"/>
    <mergeCell ref="A24:B24"/>
    <mergeCell ref="C24:R24"/>
    <mergeCell ref="S24:X24"/>
    <mergeCell ref="Y24:AD24"/>
    <mergeCell ref="AE20:AJ20"/>
    <mergeCell ref="A21:B21"/>
    <mergeCell ref="A22:B22"/>
    <mergeCell ref="A20:B20"/>
    <mergeCell ref="Y22:AD22"/>
    <mergeCell ref="S21:X21"/>
    <mergeCell ref="A26:AP26"/>
    <mergeCell ref="A30:D30"/>
    <mergeCell ref="AE22:AJ22"/>
    <mergeCell ref="AK22:AP22"/>
    <mergeCell ref="C22:R22"/>
    <mergeCell ref="A8:B8"/>
    <mergeCell ref="C8:R8"/>
    <mergeCell ref="S8:X8"/>
    <mergeCell ref="Y8:AD8"/>
    <mergeCell ref="AE24:AJ24"/>
    <mergeCell ref="AK24:AP24"/>
    <mergeCell ref="A23:B23"/>
    <mergeCell ref="C23:R23"/>
    <mergeCell ref="Y23:AD23"/>
    <mergeCell ref="S22:X22"/>
    <mergeCell ref="A1:AP1"/>
    <mergeCell ref="AR8:BR9"/>
    <mergeCell ref="AE8:AJ8"/>
    <mergeCell ref="AK8:AP8"/>
    <mergeCell ref="S3:X4"/>
    <mergeCell ref="AK5:AP5"/>
    <mergeCell ref="C6:R6"/>
    <mergeCell ref="A6:B6"/>
    <mergeCell ref="S6:X6"/>
    <mergeCell ref="Y6:AD6"/>
  </mergeCells>
  <conditionalFormatting sqref="AR8:BR9 A26:AP26">
    <cfRule type="cellIs" dxfId="0" priority="1" stopIfTrue="1" operator="notEqual">
      <formula>""</formula>
    </cfRule>
  </conditionalFormatting>
  <pageMargins left="0.59055118110236227" right="0.39370078740157483" top="0.59055118110236227" bottom="0.39370078740157483" header="0.51181102362204722" footer="0.51181102362204722"/>
  <pageSetup paperSize="9" scale="9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2019 год</vt:lpstr>
      <vt:lpstr>2020 год</vt:lpstr>
      <vt:lpstr>'2019 год'!Область_печати</vt:lpstr>
      <vt:lpstr>'2020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Подлесная Оксана Викторовна</dc:creator>
  <cp:lastModifiedBy>Подлесная Оксана Викторовна</cp:lastModifiedBy>
  <cp:lastPrinted>2018-02-19T13:41:40Z</cp:lastPrinted>
  <dcterms:created xsi:type="dcterms:W3CDTF">2016-12-15T08:17:25Z</dcterms:created>
  <dcterms:modified xsi:type="dcterms:W3CDTF">2020-09-24T14:45:41Z</dcterms:modified>
</cp:coreProperties>
</file>